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AA_OŠ SESVETSKA SOPNICA\fINANCIRANJE\2020\"/>
    </mc:Choice>
  </mc:AlternateContent>
  <bookViews>
    <workbookView xWindow="0" yWindow="0" windowWidth="25200" windowHeight="11985" activeTab="1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52511"/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I85" i="19"/>
  <c r="J85" i="19"/>
  <c r="K85" i="19"/>
  <c r="L85" i="19"/>
  <c r="M85" i="19"/>
  <c r="N85" i="19"/>
  <c r="O85" i="19"/>
  <c r="D87" i="19" l="1"/>
  <c r="D86" i="19" s="1"/>
  <c r="D85" i="19" s="1"/>
  <c r="D11" i="15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F180" i="19"/>
  <c r="E180" i="19"/>
  <c r="G180" i="19" l="1"/>
  <c r="E186" i="19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 s="1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10" i="15" s="1"/>
  <c r="D54" i="15" l="1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D108" i="15" s="1"/>
  <c r="D110" i="15" s="1"/>
  <c r="E169" i="19"/>
  <c r="D111" i="15"/>
  <c r="E112" i="19"/>
  <c r="E134" i="19"/>
  <c r="E54" i="19"/>
  <c r="E144" i="19"/>
  <c r="D158" i="19"/>
  <c r="E65" i="19"/>
  <c r="E88" i="19"/>
  <c r="E195" i="19"/>
  <c r="D133" i="15"/>
  <c r="E60" i="19"/>
  <c r="E120" i="19"/>
  <c r="E147" i="19"/>
  <c r="E70" i="19"/>
  <c r="E129" i="19"/>
  <c r="E137" i="19"/>
  <c r="E93" i="19"/>
  <c r="E21" i="19"/>
  <c r="E11" i="19"/>
  <c r="D134" i="15" l="1"/>
  <c r="E84" i="19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J169" i="19" l="1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84" i="19" s="1"/>
  <c r="N70" i="19"/>
  <c r="I93" i="19"/>
  <c r="I84" i="19" s="1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K84" i="19" s="1"/>
  <c r="O93" i="19"/>
  <c r="O84" i="19" s="1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M10" i="15" s="1"/>
  <c r="L14" i="15"/>
  <c r="L10" i="15" s="1"/>
  <c r="K14" i="15"/>
  <c r="K10" i="15" s="1"/>
  <c r="J14" i="15"/>
  <c r="J10" i="15" s="1"/>
  <c r="I14" i="15"/>
  <c r="H14" i="15"/>
  <c r="H10" i="15" s="1"/>
  <c r="G14" i="15"/>
  <c r="G10" i="15" s="1"/>
  <c r="E14" i="15"/>
  <c r="E10" i="15" s="1"/>
  <c r="F13" i="15"/>
  <c r="C13" i="15" s="1"/>
  <c r="F12" i="15"/>
  <c r="F11" i="15" s="1"/>
  <c r="N10" i="15" l="1"/>
  <c r="I10" i="15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C10" i="15" l="1"/>
  <c r="F10" i="15"/>
  <c r="K111" i="15"/>
  <c r="C55" i="15"/>
  <c r="E78" i="15"/>
  <c r="C92" i="15"/>
  <c r="C113" i="15"/>
  <c r="C112" i="15" s="1"/>
  <c r="C115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<sst xmlns="http://schemas.openxmlformats.org/spreadsheetml/2006/main" count="531" uniqueCount="374">
  <si>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</si>
  <si>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</si>
  <si>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</si>
  <si>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</si>
  <si>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</si>
  <si>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</si>
  <si>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</si>
  <si>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</si>
  <si>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</si>
  <si>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</si>
  <si>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</si>
  <si>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</si>
  <si>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</si>
  <si>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</si>
  <si>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</si>
  <si>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</si>
  <si>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</si>
  <si>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</si>
  <si>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</si>
  <si>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</si>
  <si>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</si>
  <si>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</si>
  <si>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</si>
  <si>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</si>
  <si>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</si>
  <si>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</si>
  <si>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</si>
  <si>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</si>
  <si>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</si>
  <si>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</si>
  <si>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</si>
  <si>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</si>
  <si>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</si>
  <si>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</si>
  <si>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</si>
  <si>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</si>
  <si>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</si>
  <si>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</si>
  <si>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</si>
  <si>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</si>
  <si>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</si>
  <si>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</si>
  <si>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</si>
  <si>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</si>
  <si>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</si>
  <si>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</si>
  <si>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</si>
  <si>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</si>
  <si>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</si>
  <si>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</si>
  <si>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</si>
  <si>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</si>
  <si>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</si>
  <si>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</si>
  <si>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</si>
  <si>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</si>
  <si>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</si>
  <si>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</si>
  <si>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</si>
  <si>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</si>
  <si>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</si>
  <si>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</si>
  <si>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</si>
  <si>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</si>
  <si>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</si>
  <si>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</si>
  <si>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</si>
  <si>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</si>
  <si>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</si>
  <si>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</si>
  <si>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</si>
  <si>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</si>
  <si>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</si>
  <si>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</si>
  <si>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</si>
  <si>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</si>
  <si>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</si>
  <si>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</si>
  <si>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</si>
  <si>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</si>
  <si>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</si>
  <si>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</si>
  <si>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</si>
  <si>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</si>
  <si>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</si>
  <si>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</si>
  <si>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</si>
  <si>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</si>
  <si>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</si>
  <si>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</si>
  <si>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</si>
  <si>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</si>
  <si>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</si>
  <si>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</si>
  <si>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</si>
  <si>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</si>
  <si>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</si>
  <si>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</si>
  <si>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</si>
  <si>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</si>
  <si>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</si>
  <si>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</si>
  <si>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</si>
  <si>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</si>
  <si>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</si>
  <si>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</si>
  <si>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</si>
  <si>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</si>
  <si>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</si>
  <si>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</si>
  <si>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</si>
  <si>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</si>
  <si>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</si>
  <si>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</si>
  <si>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</si>
  <si>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</si>
  <si>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</si>
  <si>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</si>
  <si>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</si>
  <si>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</si>
  <si>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</si>
  <si>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</si>
  <si>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</si>
  <si>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</si>
  <si>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</si>
  <si>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</si>
  <si>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</si>
  <si>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</si>
  <si>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</si>
  <si>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</si>
  <si>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</si>
  <si>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</si>
  <si>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</si>
  <si>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</si>
  <si>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</si>
  <si>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</si>
  <si>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</si>
  <si>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</si>
  <si>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</si>
  <si>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</si>
  <si>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</si>
  <si>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</si>
  <si>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</si>
  <si>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</si>
  <si>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</si>
  <si>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</si>
  <si>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</si>
  <si>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</si>
  <si>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</si>
  <si>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</si>
  <si>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</si>
  <si>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</si>
  <si>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</si>
  <si>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</si>
  <si>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</si>
  <si>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</si>
  <si>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</si>
  <si>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</si>
  <si>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</si>
  <si>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</si>
  <si>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</si>
  <si>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</si>
  <si>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</si>
  <si>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</si>
  <si>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</si>
  <si>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</si>
  <si>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</si>
  <si>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</si>
  <si>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</si>
  <si>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</si>
  <si>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</si>
  <si>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</si>
  <si>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</si>
  <si>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</si>
  <si>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</si>
  <si>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</si>
  <si>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</si>
  <si>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</si>
  <si>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</si>
  <si>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</si>
  <si>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</si>
  <si>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</si>
  <si>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</si>
  <si>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</si>
  <si>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</si>
  <si>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</si>
  <si>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</si>
  <si>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</si>
  <si>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</si>
  <si>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</si>
  <si>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</si>
  <si>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</si>
  <si>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</si>
  <si>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</si>
  <si>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</si>
  <si>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</si>
  <si>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</si>
  <si>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</si>
  <si>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</si>
  <si>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</si>
  <si>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</si>
  <si>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</si>
  <si>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</si>
  <si>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</si>
  <si>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</si>
  <si>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</si>
  <si>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</si>
  <si>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</si>
  <si>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</si>
  <si>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</si>
  <si>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</si>
  <si>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</si>
  <si>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</si>
  <si>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</si>
  <si>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</si>
  <si>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</si>
  <si>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</si>
  <si>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</si>
  <si>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</si>
  <si>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</si>
  <si>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</si>
  <si>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</si>
  <si>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</si>
  <si>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</si>
  <si>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</si>
  <si>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</si>
  <si>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</si>
  <si>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</si>
  <si>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</si>
  <si>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</si>
  <si>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</si>
  <si>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</si>
  <si>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</si>
  <si>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</si>
  <si>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</si>
  <si>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</si>
  <si>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</si>
  <si>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</si>
  <si>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</si>
  <si>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</si>
  <si>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</si>
  <si>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</si>
  <si>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</si>
  <si>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</si>
  <si>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</si>
  <si>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</si>
  <si>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</si>
  <si>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</si>
  <si>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</si>
  <si>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</si>
  <si>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</si>
  <si>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</si>
  <si>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</si>
  <si>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</si>
  <si>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</si>
  <si>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</si>
  <si>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</si>
  <si>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</si>
  <si>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</si>
  <si>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</si>
  <si>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</si>
  <si>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</si>
  <si>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</si>
  <si>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</si>
  <si>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</si>
  <si>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</si>
  <si>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</si>
  <si>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</si>
  <si>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</si>
  <si>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</si>
  <si>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</si>
  <si>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</si>
  <si>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</si>
  <si>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</si>
  <si>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</si>
  <si>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</si>
  <si>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</si>
  <si>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</si>
  <si>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</si>
  <si>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</si>
  <si>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</si>
  <si>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</si>
  <si>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</si>
  <si>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</si>
  <si>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</si>
  <si>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</si>
  <si>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</si>
  <si>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</si>
  <si>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</si>
  <si>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</si>
  <si>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</si>
  <si>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</si>
  <si>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</si>
  <si>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</si>
  <si>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</si>
  <si>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</si>
  <si>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</si>
  <si>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</si>
  <si>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</si>
  <si>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</si>
  <si>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</si>
  <si>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</si>
  <si>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</si>
  <si>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</si>
  <si>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</si>
  <si>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</si>
  <si>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</si>
  <si>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</si>
  <si>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</si>
  <si>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</si>
  <si>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</si>
  <si>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</si>
  <si>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</si>
  <si>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</si>
  <si>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</si>
  <si>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</si>
  <si>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</si>
  <si>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</si>
  <si>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</si>
  <si>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</si>
  <si>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</si>
  <si>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</si>
  <si>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</si>
  <si>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</si>
  <si>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</si>
  <si>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</si>
  <si>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</si>
  <si>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</si>
  <si>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</si>
  <si>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</si>
  <si>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</si>
  <si>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</si>
  <si>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</si>
  <si>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</si>
  <si>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</si>
  <si>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</si>
  <si>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</si>
  <si>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</si>
  <si>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</si>
  <si>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</si>
  <si>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</si>
  <si>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</si>
  <si>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</si>
  <si>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</si>
  <si>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</si>
  <si>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</si>
  <si>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</si>
  <si>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</si>
  <si>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</si>
  <si>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</si>
  <si>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</si>
  <si>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</si>
  <si>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</si>
  <si>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</si>
  <si>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</si>
  <si>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</si>
  <si>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</si>
  <si>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</si>
  <si>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</si>
  <si>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</si>
  <si>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</si>
  <si>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</si>
  <si>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 :OSNOVNA ŠKOLA SESVETSKA SOPNICA</t>
  </si>
  <si>
    <t>NAZIV USTANOVE : OSNOVNA ŠKOLA SESVETSKA SOPNICA</t>
  </si>
  <si>
    <t>Osnovna škola Sesvetska Sopnica</t>
  </si>
  <si>
    <t xml:space="preserve">Rad škole odvija se u dvije smjene za 400 učenika u 23 razredna odjeljenja             </t>
  </si>
  <si>
    <t>Učenicima se nude izvannastavne aktivnosti.Dio prostora koristi D.V.Leptir</t>
  </si>
  <si>
    <t xml:space="preserve">Program 1001 Redovna djelatnost                                                                     Program 1002 Pojačani standard u osnovnom školstvu                                                                  </t>
  </si>
  <si>
    <t xml:space="preserve">A) poboljšanje suradnje učitelja,roditelja i škole                                                 B) poboljšanje kvalitete međusobnih odnosa                                                      C )povećanje stručnih kompetencija učitelja                                                                                                           </t>
  </si>
  <si>
    <t>Zakon o odgoju i obrazovanju u osnovnoj i srednjoj školi                                   Nastavni plan za osnovnu školu,Školski Kurikulum                                             Godišnji plan i program rada                                                                              Program javnih potreba u odgoju i obrazovanju grada Zagreba</t>
  </si>
  <si>
    <t>Izvori financiranja                                                                                              OPĆI PRIHODI I PRIMICI                                                                             Sredstva od strane osnivača Grada Zagreba za redovnu djelatnost škole             VLASTITI PRIHODI                                                                                       Iznajmljivanje prostora sportske dvorane uz suglasnost GRADSKOG UREDA  PRIHODI ZA POSEBNE NAMJENE                                                              Sufinanciranje školske prehrane,plaće djelatnika u produženom boravku-učenici sredstva za izvanučioničke aktivnosti</t>
  </si>
  <si>
    <t>Broj učitelja uključenih u radionice i predavanja                                                  Zadovoljstvo učitelja i učenika s teškoćama u razvoju i njihovih roditelja              Zadovoljstvo učenika uključenih u izvannastevne aktivnosti</t>
  </si>
  <si>
    <t xml:space="preserve">Osnovna škola je javna ustanova koja provodi odgoj i snovnošk.obrazovanje         </t>
  </si>
  <si>
    <t xml:space="preserve">A) SWOT analiza vršnjačkog nasilja                                                                   B) Predavanje stručne službe na Vijeću roditelja                                                      C )Organizacije predavanja za UV-vanjski suradniici                                          Predavanje stručnih suradniika za zainteresirane učitelje                                     Nabava stručne literature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</si>
</sst>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19">
    <cellStyle name="Comma 2" xfId="9"/>
    <cellStyle name="Normal" xfId="0" builtinId="0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7" zoomScaleNormal="100" zoomScaleSheetLayoutView="100" workbookViewId="0">
      <selection activeCell="A9" sqref="A9:E9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56"/>
      <c r="B2" s="256"/>
      <c r="C2" s="256"/>
      <c r="D2" s="256"/>
      <c r="E2" s="256"/>
      <c r="F2" s="256"/>
      <c r="G2" s="256"/>
      <c r="H2" s="256"/>
    </row>
    <row r="3" spans="1:10" ht="48" customHeight="1" x14ac:dyDescent="0.2">
      <c r="A3" s="254" t="s">
        <v>319</v>
      </c>
      <c r="B3" s="254"/>
      <c r="C3" s="254"/>
      <c r="D3" s="254"/>
      <c r="E3" s="254"/>
      <c r="F3" s="254"/>
      <c r="G3" s="254"/>
      <c r="H3" s="254"/>
    </row>
    <row r="4" spans="1:10" s="22" customFormat="1" ht="26.25" customHeight="1" x14ac:dyDescent="0.2">
      <c r="A4" s="254" t="s">
        <v>12</v>
      </c>
      <c r="B4" s="254"/>
      <c r="C4" s="254"/>
      <c r="D4" s="254"/>
      <c r="E4" s="254"/>
      <c r="F4" s="254"/>
      <c r="G4" s="257"/>
      <c r="H4" s="257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58" t="s">
        <v>11</v>
      </c>
      <c r="B7" s="238"/>
      <c r="C7" s="238"/>
      <c r="D7" s="238"/>
      <c r="E7" s="259"/>
      <c r="F7" s="12">
        <f>+F8+F9</f>
        <v>8930000</v>
      </c>
      <c r="G7" s="12">
        <f>G8+G9</f>
        <v>8989000</v>
      </c>
      <c r="H7" s="12">
        <f>+H8+H9</f>
        <v>9047000</v>
      </c>
      <c r="I7" s="230">
        <f>PRIHODI!C134</f>
        <v>8930000</v>
      </c>
    </row>
    <row r="8" spans="1:10" ht="22.5" customHeight="1" x14ac:dyDescent="0.25">
      <c r="A8" s="235" t="s">
        <v>10</v>
      </c>
      <c r="B8" s="236"/>
      <c r="C8" s="236"/>
      <c r="D8" s="236"/>
      <c r="E8" s="253"/>
      <c r="F8" s="158">
        <v>8930000</v>
      </c>
      <c r="G8" s="158">
        <v>8989000</v>
      </c>
      <c r="H8" s="158">
        <v>9047000</v>
      </c>
      <c r="J8" s="2"/>
    </row>
    <row r="9" spans="1:10" ht="22.15" customHeight="1" x14ac:dyDescent="0.25">
      <c r="A9" s="255" t="s">
        <v>9</v>
      </c>
      <c r="B9" s="253"/>
      <c r="C9" s="253"/>
      <c r="D9" s="253"/>
      <c r="E9" s="253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8930000</v>
      </c>
      <c r="G10" s="12">
        <f>+G11+G12</f>
        <v>8989000</v>
      </c>
      <c r="H10" s="12">
        <f>+H11+H12</f>
        <v>9047000</v>
      </c>
      <c r="I10" s="231">
        <f>RASHODI!D198</f>
        <v>8930000</v>
      </c>
      <c r="J10" s="2"/>
    </row>
    <row r="11" spans="1:10" ht="22.5" customHeight="1" x14ac:dyDescent="0.25">
      <c r="A11" s="242" t="s">
        <v>7</v>
      </c>
      <c r="B11" s="236"/>
      <c r="C11" s="236"/>
      <c r="D11" s="236"/>
      <c r="E11" s="251"/>
      <c r="F11" s="158">
        <v>8669000</v>
      </c>
      <c r="G11" s="158">
        <v>8727000</v>
      </c>
      <c r="H11" s="159">
        <v>8784000</v>
      </c>
      <c r="I11" s="232"/>
      <c r="J11" s="2"/>
    </row>
    <row r="12" spans="1:10" ht="22.5" customHeight="1" x14ac:dyDescent="0.25">
      <c r="A12" s="252" t="s">
        <v>6</v>
      </c>
      <c r="B12" s="253"/>
      <c r="C12" s="253"/>
      <c r="D12" s="253"/>
      <c r="E12" s="253"/>
      <c r="F12" s="160">
        <v>261000</v>
      </c>
      <c r="G12" s="160">
        <v>262000</v>
      </c>
      <c r="H12" s="159">
        <v>263000</v>
      </c>
      <c r="I12" s="232"/>
      <c r="J12" s="2"/>
    </row>
    <row r="13" spans="1:10" s="172" customFormat="1" ht="22.5" customHeight="1" x14ac:dyDescent="0.25">
      <c r="A13" s="237" t="s">
        <v>288</v>
      </c>
      <c r="B13" s="238"/>
      <c r="C13" s="238"/>
      <c r="D13" s="238"/>
      <c r="E13" s="238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54"/>
      <c r="B14" s="240"/>
      <c r="C14" s="240"/>
      <c r="D14" s="240"/>
      <c r="E14" s="240"/>
      <c r="F14" s="241"/>
      <c r="G14" s="241"/>
      <c r="H14" s="241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39"/>
      <c r="B18" s="240"/>
      <c r="C18" s="240"/>
      <c r="D18" s="240"/>
      <c r="E18" s="240"/>
      <c r="F18" s="241"/>
      <c r="G18" s="241"/>
      <c r="H18" s="241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35" t="s">
        <v>4</v>
      </c>
      <c r="B20" s="236"/>
      <c r="C20" s="236"/>
      <c r="D20" s="236"/>
      <c r="E20" s="236"/>
      <c r="F20" s="160"/>
      <c r="G20" s="160"/>
      <c r="H20" s="160"/>
      <c r="I20" s="233"/>
      <c r="J20" s="10"/>
    </row>
    <row r="21" spans="1:11" s="6" customFormat="1" ht="33.75" customHeight="1" x14ac:dyDescent="0.25">
      <c r="A21" s="235" t="s">
        <v>3</v>
      </c>
      <c r="B21" s="236"/>
      <c r="C21" s="236"/>
      <c r="D21" s="236"/>
      <c r="E21" s="236"/>
      <c r="F21" s="160"/>
      <c r="G21" s="160"/>
      <c r="H21" s="160"/>
      <c r="I21" s="233"/>
    </row>
    <row r="22" spans="1:11" s="6" customFormat="1" ht="22.5" customHeight="1" x14ac:dyDescent="0.25">
      <c r="A22" s="237" t="s">
        <v>2</v>
      </c>
      <c r="B22" s="238"/>
      <c r="C22" s="238"/>
      <c r="D22" s="238"/>
      <c r="E22" s="23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39"/>
      <c r="B23" s="240"/>
      <c r="C23" s="240"/>
      <c r="D23" s="240"/>
      <c r="E23" s="240"/>
      <c r="F23" s="241"/>
      <c r="G23" s="241"/>
      <c r="H23" s="241"/>
      <c r="I23" s="233"/>
    </row>
    <row r="24" spans="1:11" s="6" customFormat="1" ht="22.5" customHeight="1" x14ac:dyDescent="0.25">
      <c r="A24" s="242" t="s">
        <v>1</v>
      </c>
      <c r="B24" s="236"/>
      <c r="C24" s="236"/>
      <c r="D24" s="236"/>
      <c r="E24" s="23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43" t="s">
        <v>0</v>
      </c>
      <c r="B26" s="244"/>
      <c r="C26" s="244"/>
      <c r="D26" s="244"/>
      <c r="E26" s="244"/>
      <c r="F26" s="244"/>
      <c r="G26" s="244"/>
      <c r="H26" s="244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tabSelected="1" view="pageBreakPreview" zoomScale="73" zoomScaleNormal="98" zoomScaleSheetLayoutView="73" workbookViewId="0">
      <selection activeCell="C1" sqref="C1:C1048576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363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8930000</v>
      </c>
      <c r="D9" s="186">
        <f t="shared" ref="D9" si="0">D10+D38+D54+D61+D73+D68</f>
        <v>788000</v>
      </c>
      <c r="E9" s="186">
        <f t="shared" ref="E9:N9" si="1">E10+E38+E54+E61+E73+E68</f>
        <v>647000</v>
      </c>
      <c r="F9" s="51">
        <f t="shared" si="1"/>
        <v>7495000</v>
      </c>
      <c r="G9" s="186">
        <f t="shared" si="1"/>
        <v>45000</v>
      </c>
      <c r="H9" s="186">
        <f t="shared" si="1"/>
        <v>270000</v>
      </c>
      <c r="I9" s="186">
        <f t="shared" si="1"/>
        <v>7160000</v>
      </c>
      <c r="J9" s="186">
        <f t="shared" si="1"/>
        <v>0</v>
      </c>
      <c r="K9" s="186">
        <f t="shared" si="1"/>
        <v>20000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7180000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7180000</v>
      </c>
      <c r="G10" s="188">
        <f t="shared" si="2"/>
        <v>0</v>
      </c>
      <c r="H10" s="188">
        <f t="shared" si="2"/>
        <v>0</v>
      </c>
      <c r="I10" s="188">
        <f t="shared" si="2"/>
        <v>7160000</v>
      </c>
      <c r="J10" s="188">
        <f t="shared" si="2"/>
        <v>0</v>
      </c>
      <c r="K10" s="188">
        <f t="shared" si="2"/>
        <v>20000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7160000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7160000</v>
      </c>
      <c r="G28" s="188">
        <f t="shared" si="17"/>
        <v>0</v>
      </c>
      <c r="H28" s="188">
        <f t="shared" si="17"/>
        <v>0</v>
      </c>
      <c r="I28" s="188">
        <f t="shared" si="17"/>
        <v>7160000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7160000</v>
      </c>
      <c r="D29" s="124"/>
      <c r="E29" s="124"/>
      <c r="F29" s="123">
        <f t="shared" si="7"/>
        <v>7160000</v>
      </c>
      <c r="G29" s="39"/>
      <c r="H29" s="39"/>
      <c r="I29" s="39">
        <v>7160000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20000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20000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20000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20000</v>
      </c>
      <c r="D37" s="124"/>
      <c r="E37" s="124"/>
      <c r="F37" s="123">
        <f t="shared" si="7"/>
        <v>20000</v>
      </c>
      <c r="G37" s="39"/>
      <c r="H37" s="39"/>
      <c r="I37" s="39"/>
      <c r="J37" s="39"/>
      <c r="K37" s="39">
        <v>20000</v>
      </c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270000</v>
      </c>
      <c r="D54" s="188">
        <f t="shared" ref="D54" si="38">D55+D57</f>
        <v>0</v>
      </c>
      <c r="E54" s="188">
        <f t="shared" si="37"/>
        <v>0</v>
      </c>
      <c r="F54" s="52">
        <f t="shared" si="37"/>
        <v>270000</v>
      </c>
      <c r="G54" s="188">
        <f t="shared" si="37"/>
        <v>0</v>
      </c>
      <c r="H54" s="188">
        <f t="shared" si="37"/>
        <v>270000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270000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270000</v>
      </c>
      <c r="G57" s="188">
        <f t="shared" si="41"/>
        <v>0</v>
      </c>
      <c r="H57" s="188">
        <f t="shared" si="41"/>
        <v>270000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270000</v>
      </c>
      <c r="D58" s="124"/>
      <c r="E58" s="124"/>
      <c r="F58" s="123">
        <f t="shared" ref="F58:F60" si="44">SUM(G58:N58)</f>
        <v>270000</v>
      </c>
      <c r="G58" s="39"/>
      <c r="H58" s="39">
        <v>270000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45000</v>
      </c>
      <c r="D61" s="188">
        <f t="shared" ref="D61" si="46">D62+D65</f>
        <v>0</v>
      </c>
      <c r="E61" s="188">
        <f t="shared" si="45"/>
        <v>0</v>
      </c>
      <c r="F61" s="52">
        <f t="shared" si="45"/>
        <v>45000</v>
      </c>
      <c r="G61" s="188">
        <f t="shared" si="45"/>
        <v>45000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45000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45000</v>
      </c>
      <c r="G62" s="188">
        <f t="shared" si="47"/>
        <v>45000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45000</v>
      </c>
      <c r="D64" s="124"/>
      <c r="E64" s="124"/>
      <c r="F64" s="123">
        <f t="shared" si="50"/>
        <v>45000</v>
      </c>
      <c r="G64" s="39">
        <v>45000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1435000</v>
      </c>
      <c r="D68" s="188">
        <f>SUM(D69)</f>
        <v>788000</v>
      </c>
      <c r="E68" s="188">
        <f>SUM(E69)</f>
        <v>647000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1435000</v>
      </c>
      <c r="D69" s="188">
        <f>SUM(D70:D72)</f>
        <v>788000</v>
      </c>
      <c r="E69" s="188">
        <f>SUM(E70:E72)</f>
        <v>647000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1174000</v>
      </c>
      <c r="D70" s="39">
        <v>564000</v>
      </c>
      <c r="E70" s="39">
        <v>610000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284</v>
      </c>
      <c r="B108" s="274"/>
      <c r="C108" s="188">
        <f t="shared" ref="C108:N108" si="89">C9+C78</f>
        <v>8930000</v>
      </c>
      <c r="D108" s="188">
        <f t="shared" ref="D108" si="90">D9+D78</f>
        <v>788000</v>
      </c>
      <c r="E108" s="188">
        <f t="shared" si="89"/>
        <v>647000</v>
      </c>
      <c r="F108" s="188">
        <f t="shared" si="89"/>
        <v>7495000</v>
      </c>
      <c r="G108" s="188">
        <f t="shared" si="89"/>
        <v>45000</v>
      </c>
      <c r="H108" s="188">
        <f t="shared" si="89"/>
        <v>270000</v>
      </c>
      <c r="I108" s="188">
        <f t="shared" si="89"/>
        <v>7160000</v>
      </c>
      <c r="J108" s="188">
        <f t="shared" si="89"/>
        <v>0</v>
      </c>
      <c r="K108" s="188">
        <f t="shared" si="89"/>
        <v>20000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287</v>
      </c>
      <c r="B110" s="274"/>
      <c r="C110" s="188">
        <f>SUM(C108:C109)</f>
        <v>8930000</v>
      </c>
      <c r="D110" s="188">
        <f t="shared" ref="D110" si="93">SUM(D108:D109)</f>
        <v>788000</v>
      </c>
      <c r="E110" s="188">
        <f t="shared" ref="E110:N110" si="94">SUM(E108:E109)</f>
        <v>647000</v>
      </c>
      <c r="F110" s="188">
        <f t="shared" si="94"/>
        <v>7495000</v>
      </c>
      <c r="G110" s="188">
        <f t="shared" si="94"/>
        <v>45000</v>
      </c>
      <c r="H110" s="188">
        <f t="shared" si="94"/>
        <v>270000</v>
      </c>
      <c r="I110" s="188">
        <f t="shared" si="94"/>
        <v>7160000</v>
      </c>
      <c r="J110" s="188">
        <f t="shared" si="94"/>
        <v>0</v>
      </c>
      <c r="K110" s="188">
        <f t="shared" si="94"/>
        <v>20000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251</v>
      </c>
      <c r="B134" s="276"/>
      <c r="C134" s="194">
        <f t="shared" ref="C134:N134" si="118">C111+C78+C9</f>
        <v>8930000</v>
      </c>
      <c r="D134" s="194">
        <f t="shared" ref="D134" si="119">D111+D78+D9</f>
        <v>788000</v>
      </c>
      <c r="E134" s="194">
        <f t="shared" si="118"/>
        <v>647000</v>
      </c>
      <c r="F134" s="174">
        <f t="shared" si="118"/>
        <v>7495000</v>
      </c>
      <c r="G134" s="194">
        <f t="shared" si="118"/>
        <v>45000</v>
      </c>
      <c r="H134" s="194">
        <f t="shared" si="118"/>
        <v>270000</v>
      </c>
      <c r="I134" s="194">
        <f t="shared" si="118"/>
        <v>7160000</v>
      </c>
      <c r="J134" s="194">
        <f t="shared" si="118"/>
        <v>0</v>
      </c>
      <c r="K134" s="194">
        <f t="shared" si="118"/>
        <v>20000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320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205</v>
      </c>
      <c r="B136" s="260"/>
      <c r="C136" s="121">
        <f>SUM(C134:C135)</f>
        <v>8930000</v>
      </c>
      <c r="D136" s="121">
        <f>SUM(D134:D135)</f>
        <v>788000</v>
      </c>
      <c r="E136" s="121">
        <f>SUM(E134:E135)</f>
        <v>647000</v>
      </c>
      <c r="F136" s="121">
        <f>SUM(F134:F135)</f>
        <v>7495000</v>
      </c>
      <c r="G136" s="121">
        <f t="shared" ref="G136:N136" si="121">SUM(G134:G135)</f>
        <v>45000</v>
      </c>
      <c r="H136" s="121">
        <f t="shared" si="121"/>
        <v>270000</v>
      </c>
      <c r="I136" s="121">
        <f t="shared" si="121"/>
        <v>7160000</v>
      </c>
      <c r="J136" s="121">
        <f t="shared" si="121"/>
        <v>0</v>
      </c>
      <c r="K136" s="121">
        <f t="shared" si="121"/>
        <v>20000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" right="0.7" top="0.75" bottom="0.75" header="0.3" footer="0.3"/>
  <pageSetup paperSize="9" scale="40" orientation="landscape" r:id="rId1"/>
  <rowBreaks count="2" manualBreakCount="2">
    <brk id="46" max="13" man="1"/>
    <brk id="9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topLeftCell="A7" zoomScale="85" zoomScaleNormal="100" zoomScaleSheetLayoutView="85" workbookViewId="0">
      <selection activeCell="E98" sqref="E98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85" t="s">
        <v>326</v>
      </c>
      <c r="B5" s="285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86"/>
      <c r="B6" s="286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78" t="s">
        <v>340</v>
      </c>
      <c r="B9" s="279"/>
      <c r="C9" s="279"/>
      <c r="D9" s="195">
        <f>D10+D84+D120+D129+D134+D137+D144+D147+D158+D169+D190+D195</f>
        <v>8930000</v>
      </c>
      <c r="E9" s="195">
        <f t="shared" ref="E9:O9" si="0">E10+E84+E120+E129+E134+E137+E144+E147+E158+E169+E190+E195</f>
        <v>788000</v>
      </c>
      <c r="F9" s="195">
        <f t="shared" si="0"/>
        <v>647000</v>
      </c>
      <c r="G9" s="195">
        <f t="shared" si="0"/>
        <v>7495000</v>
      </c>
      <c r="H9" s="195">
        <f t="shared" si="0"/>
        <v>45000</v>
      </c>
      <c r="I9" s="195">
        <f t="shared" si="0"/>
        <v>270000</v>
      </c>
      <c r="J9" s="195">
        <f t="shared" si="0"/>
        <v>7160000</v>
      </c>
      <c r="K9" s="195">
        <f t="shared" si="0"/>
        <v>0</v>
      </c>
      <c r="L9" s="195">
        <f t="shared" si="0"/>
        <v>20000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0" t="s">
        <v>330</v>
      </c>
      <c r="B10" s="281"/>
      <c r="C10" s="281"/>
      <c r="D10" s="196">
        <f>D11+D21+D54+D60+D65+D70</f>
        <v>7618000</v>
      </c>
      <c r="E10" s="196">
        <f t="shared" ref="E10" si="1">E11+E21+E54+E60+E65+E70</f>
        <v>564000</v>
      </c>
      <c r="F10" s="196">
        <f t="shared" ref="F10:O10" si="2">F11+F21+F54+F60+F65+F70</f>
        <v>30000</v>
      </c>
      <c r="G10" s="196">
        <f t="shared" si="2"/>
        <v>7024000</v>
      </c>
      <c r="H10" s="196">
        <f t="shared" si="2"/>
        <v>45000</v>
      </c>
      <c r="I10" s="196">
        <f t="shared" si="2"/>
        <v>30000</v>
      </c>
      <c r="J10" s="196">
        <f t="shared" si="2"/>
        <v>6949000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94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6731000</v>
      </c>
      <c r="E11" s="197">
        <f>E12+E19+E17</f>
        <v>0</v>
      </c>
      <c r="F11" s="197">
        <f>F12+F19+F17</f>
        <v>0</v>
      </c>
      <c r="G11" s="54">
        <f>G12+G17+G19</f>
        <v>6731000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6731000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94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5588000</v>
      </c>
      <c r="E12" s="197">
        <f>SUM(E13:E16)</f>
        <v>0</v>
      </c>
      <c r="F12" s="197">
        <f>SUM(F13:F16)</f>
        <v>0</v>
      </c>
      <c r="G12" s="54">
        <f>SUM(G13:G16)</f>
        <v>5588000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5588000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94"/>
    </row>
    <row r="13" spans="1:16" ht="24" customHeight="1" x14ac:dyDescent="0.2">
      <c r="B13" s="56">
        <v>3111</v>
      </c>
      <c r="C13" s="57" t="s">
        <v>146</v>
      </c>
      <c r="D13" s="143">
        <f>SUM(E13:G13)</f>
        <v>5438000</v>
      </c>
      <c r="E13" s="152"/>
      <c r="F13" s="152"/>
      <c r="G13" s="143">
        <f>SUM(H13:O13)</f>
        <v>5438000</v>
      </c>
      <c r="H13" s="50"/>
      <c r="I13" s="50"/>
      <c r="J13" s="50">
        <v>5438000</v>
      </c>
      <c r="K13" s="50"/>
      <c r="L13" s="50"/>
      <c r="M13" s="50"/>
      <c r="N13" s="50"/>
      <c r="O13" s="50"/>
      <c r="P13" s="294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65000</v>
      </c>
      <c r="E15" s="152"/>
      <c r="F15" s="152"/>
      <c r="G15" s="143">
        <f>SUM(H15:O15)</f>
        <v>65000</v>
      </c>
      <c r="H15" s="50"/>
      <c r="I15" s="50"/>
      <c r="J15" s="50">
        <v>65000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85000</v>
      </c>
      <c r="E16" s="152"/>
      <c r="F16" s="152"/>
      <c r="G16" s="143">
        <f>SUM(H16:O16)</f>
        <v>85000</v>
      </c>
      <c r="H16" s="50"/>
      <c r="I16" s="50"/>
      <c r="J16" s="50">
        <v>85000</v>
      </c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230000</v>
      </c>
      <c r="E17" s="197">
        <f>SUM(E18)</f>
        <v>0</v>
      </c>
      <c r="F17" s="197">
        <f>SUM(F18)</f>
        <v>0</v>
      </c>
      <c r="G17" s="54">
        <f>SUM(G18)</f>
        <v>230000</v>
      </c>
      <c r="H17" s="197">
        <f>SUM(H18)</f>
        <v>0</v>
      </c>
      <c r="I17" s="197">
        <f t="shared" ref="I17:O17" si="6">SUM(I18)</f>
        <v>0</v>
      </c>
      <c r="J17" s="197">
        <f t="shared" si="6"/>
        <v>230000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230000</v>
      </c>
      <c r="E18" s="152"/>
      <c r="F18" s="152"/>
      <c r="G18" s="143">
        <f>SUM(H18:O18)</f>
        <v>230000</v>
      </c>
      <c r="H18" s="50"/>
      <c r="I18" s="50"/>
      <c r="J18" s="50">
        <v>230000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913000</v>
      </c>
      <c r="E19" s="197">
        <f t="shared" si="7"/>
        <v>0</v>
      </c>
      <c r="F19" s="197">
        <f t="shared" si="7"/>
        <v>0</v>
      </c>
      <c r="G19" s="54">
        <f t="shared" si="7"/>
        <v>913000</v>
      </c>
      <c r="H19" s="197">
        <f t="shared" si="7"/>
        <v>0</v>
      </c>
      <c r="I19" s="197">
        <f t="shared" si="7"/>
        <v>0</v>
      </c>
      <c r="J19" s="197">
        <f t="shared" si="7"/>
        <v>913000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913000</v>
      </c>
      <c r="E20" s="152"/>
      <c r="F20" s="152"/>
      <c r="G20" s="143">
        <f>SUM(H20:O20)</f>
        <v>913000</v>
      </c>
      <c r="H20" s="50"/>
      <c r="I20" s="50"/>
      <c r="J20" s="50">
        <v>913000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883000</v>
      </c>
      <c r="E21" s="197">
        <f t="shared" ref="E21" si="9">E22+E27+E34+E44+E46</f>
        <v>560000</v>
      </c>
      <c r="F21" s="197">
        <f t="shared" si="8"/>
        <v>30000</v>
      </c>
      <c r="G21" s="54">
        <f t="shared" si="8"/>
        <v>293000</v>
      </c>
      <c r="H21" s="197">
        <f t="shared" si="8"/>
        <v>45000</v>
      </c>
      <c r="I21" s="197">
        <f t="shared" si="8"/>
        <v>30000</v>
      </c>
      <c r="J21" s="197">
        <f t="shared" si="8"/>
        <v>218000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198000</v>
      </c>
      <c r="E22" s="197">
        <f>SUM(E23:E26)</f>
        <v>22000</v>
      </c>
      <c r="F22" s="197">
        <f>SUM(F23:F26)</f>
        <v>0</v>
      </c>
      <c r="G22" s="54">
        <f>SUM(G23:G26)</f>
        <v>176000</v>
      </c>
      <c r="H22" s="197">
        <f>SUM(H23:H26)</f>
        <v>3000</v>
      </c>
      <c r="I22" s="197">
        <f t="shared" ref="I22:O22" si="10">SUM(I23:I26)</f>
        <v>0</v>
      </c>
      <c r="J22" s="197">
        <f t="shared" si="10"/>
        <v>173000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15000</v>
      </c>
      <c r="E23" s="50">
        <v>15000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173000</v>
      </c>
      <c r="E24" s="50"/>
      <c r="F24" s="152"/>
      <c r="G24" s="143">
        <f>SUM(H24:O24)</f>
        <v>173000</v>
      </c>
      <c r="H24" s="50"/>
      <c r="I24" s="50"/>
      <c r="J24" s="50">
        <v>173000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10000</v>
      </c>
      <c r="E25" s="50">
        <v>7000</v>
      </c>
      <c r="F25" s="152"/>
      <c r="G25" s="143">
        <f>SUM(H25:O25)</f>
        <v>3000</v>
      </c>
      <c r="H25" s="50">
        <v>3000</v>
      </c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379000</v>
      </c>
      <c r="E27" s="197">
        <f t="shared" ref="E27" si="13">SUM(E28:E33)</f>
        <v>346000</v>
      </c>
      <c r="F27" s="197">
        <f t="shared" si="12"/>
        <v>0</v>
      </c>
      <c r="G27" s="54">
        <f t="shared" si="12"/>
        <v>33000</v>
      </c>
      <c r="H27" s="197">
        <f t="shared" si="12"/>
        <v>25000</v>
      </c>
      <c r="I27" s="197">
        <f t="shared" si="12"/>
        <v>0</v>
      </c>
      <c r="J27" s="197">
        <f t="shared" si="12"/>
        <v>8000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75000</v>
      </c>
      <c r="E28" s="50">
        <v>47000</v>
      </c>
      <c r="F28" s="152"/>
      <c r="G28" s="143">
        <f t="shared" ref="G28:G33" si="15">SUM(H28:O28)</f>
        <v>28000</v>
      </c>
      <c r="H28" s="50">
        <v>20000</v>
      </c>
      <c r="I28" s="50"/>
      <c r="J28" s="50">
        <v>8000</v>
      </c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274000</v>
      </c>
      <c r="E30" s="50">
        <v>274000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20000</v>
      </c>
      <c r="E31" s="50">
        <v>20000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5000</v>
      </c>
      <c r="E32" s="50">
        <v>5000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5000</v>
      </c>
      <c r="E33" s="50"/>
      <c r="F33" s="152"/>
      <c r="G33" s="143">
        <f t="shared" si="15"/>
        <v>5000</v>
      </c>
      <c r="H33" s="50">
        <v>5000</v>
      </c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215000</v>
      </c>
      <c r="E34" s="197">
        <f>SUM(E35:E43)</f>
        <v>166000</v>
      </c>
      <c r="F34" s="197">
        <f>SUM(F35:F43)</f>
        <v>0</v>
      </c>
      <c r="G34" s="54">
        <f>SUM(G35:G43)</f>
        <v>49000</v>
      </c>
      <c r="H34" s="197">
        <f>SUM(H35:H43)</f>
        <v>12000</v>
      </c>
      <c r="I34" s="197">
        <f t="shared" ref="I34:O34" si="16">SUM(I35:I43)</f>
        <v>0</v>
      </c>
      <c r="J34" s="197">
        <f t="shared" si="16"/>
        <v>37000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52000</v>
      </c>
      <c r="E35" s="50">
        <v>15000</v>
      </c>
      <c r="F35" s="152"/>
      <c r="G35" s="143">
        <f t="shared" ref="G35:G43" si="18">SUM(H35:O35)</f>
        <v>37000</v>
      </c>
      <c r="H35" s="50"/>
      <c r="I35" s="50"/>
      <c r="J35" s="50">
        <v>37000</v>
      </c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94000</v>
      </c>
      <c r="E36" s="217">
        <v>86000</v>
      </c>
      <c r="F36" s="152"/>
      <c r="G36" s="143">
        <f t="shared" si="18"/>
        <v>8000</v>
      </c>
      <c r="H36" s="50">
        <v>8000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4000</v>
      </c>
      <c r="E37" s="50">
        <v>4000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30000</v>
      </c>
      <c r="E38" s="50">
        <v>30000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4000</v>
      </c>
      <c r="E39" s="50"/>
      <c r="F39" s="152"/>
      <c r="G39" s="143">
        <f t="shared" si="18"/>
        <v>4000</v>
      </c>
      <c r="H39" s="50">
        <v>4000</v>
      </c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13000</v>
      </c>
      <c r="E40" s="50">
        <v>13000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5000</v>
      </c>
      <c r="E41" s="50">
        <v>5000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10000</v>
      </c>
      <c r="E42" s="50">
        <v>10000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3000</v>
      </c>
      <c r="E43" s="50">
        <v>3000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91000</v>
      </c>
      <c r="E46" s="197">
        <f>SUM(E47:E53)</f>
        <v>26000</v>
      </c>
      <c r="F46" s="197">
        <f>SUM(F47:F53)</f>
        <v>30000</v>
      </c>
      <c r="G46" s="54">
        <f>SUM(G47:G53)</f>
        <v>35000</v>
      </c>
      <c r="H46" s="197">
        <f>SUM(H47:H53)</f>
        <v>5000</v>
      </c>
      <c r="I46" s="197">
        <f t="shared" ref="I46:O46" si="22">SUM(I47:I53)</f>
        <v>30000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6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30000</v>
      </c>
      <c r="E47" s="152"/>
      <c r="F47" s="50">
        <v>30000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6"/>
    </row>
    <row r="48" spans="2:16" ht="24" customHeight="1" x14ac:dyDescent="0.2">
      <c r="B48" s="56">
        <v>3292</v>
      </c>
      <c r="C48" s="57" t="s">
        <v>167</v>
      </c>
      <c r="D48" s="143">
        <f t="shared" si="23"/>
        <v>5000</v>
      </c>
      <c r="E48" s="50">
        <v>5000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7"/>
    </row>
    <row r="49" spans="2:16" ht="24" customHeight="1" x14ac:dyDescent="0.2">
      <c r="B49" s="56">
        <v>3293</v>
      </c>
      <c r="C49" s="57" t="s">
        <v>168</v>
      </c>
      <c r="D49" s="143">
        <f t="shared" si="23"/>
        <v>5000</v>
      </c>
      <c r="E49" s="50">
        <v>5000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97"/>
    </row>
    <row r="50" spans="2:16" ht="24" customHeight="1" x14ac:dyDescent="0.2">
      <c r="B50" s="56">
        <v>3294</v>
      </c>
      <c r="C50" s="57" t="s">
        <v>169</v>
      </c>
      <c r="D50" s="143">
        <f t="shared" si="23"/>
        <v>2000</v>
      </c>
      <c r="E50" s="50">
        <v>2000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2000</v>
      </c>
      <c r="E51" s="50">
        <v>2000</v>
      </c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47000</v>
      </c>
      <c r="E53" s="50">
        <v>12000</v>
      </c>
      <c r="F53" s="152"/>
      <c r="G53" s="143">
        <f t="shared" si="24"/>
        <v>35000</v>
      </c>
      <c r="H53" s="50">
        <v>5000</v>
      </c>
      <c r="I53" s="50">
        <v>30000</v>
      </c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4000</v>
      </c>
      <c r="E54" s="197">
        <f>E55</f>
        <v>4000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4000</v>
      </c>
      <c r="E55" s="197">
        <f>SUM(E56:E59)</f>
        <v>4000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2000</v>
      </c>
      <c r="E56" s="50">
        <v>2000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1000</v>
      </c>
      <c r="E59" s="50">
        <v>1000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2" t="s">
        <v>345</v>
      </c>
      <c r="B84" s="283"/>
      <c r="C84" s="283"/>
      <c r="D84" s="196">
        <f>D85+D88+D93+D112+D115</f>
        <v>304000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0</v>
      </c>
      <c r="H84" s="196">
        <f t="shared" si="48"/>
        <v>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93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93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93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3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93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93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93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3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3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261000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0</v>
      </c>
      <c r="H93" s="197">
        <f>H94+H98+H106+H108+H110</f>
        <v>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214000</v>
      </c>
      <c r="E94" s="197">
        <f>SUM(E95:E97)</f>
        <v>201000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214000</v>
      </c>
      <c r="E96" s="50">
        <v>201000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37000</v>
      </c>
      <c r="E98" s="197">
        <f>SUM(E99:E105)</f>
        <v>23000</v>
      </c>
      <c r="F98" s="197">
        <f>SUM(F99:F105)</f>
        <v>14000</v>
      </c>
      <c r="G98" s="54">
        <f>SUM(G99:G105)</f>
        <v>0</v>
      </c>
      <c r="H98" s="197">
        <f>SUM(H99:H105)</f>
        <v>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13000</v>
      </c>
      <c r="E99" s="50">
        <v>13000</v>
      </c>
      <c r="F99" s="50"/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24000</v>
      </c>
      <c r="E105" s="50">
        <v>10000</v>
      </c>
      <c r="F105" s="50">
        <v>14000</v>
      </c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10000</v>
      </c>
      <c r="E110" s="197">
        <f>SUM(E111)</f>
        <v>0</v>
      </c>
      <c r="F110" s="197">
        <f>SUM(F111)</f>
        <v>10000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10000</v>
      </c>
      <c r="E111" s="50"/>
      <c r="F111" s="50">
        <v>10000</v>
      </c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300000</v>
      </c>
      <c r="E120" s="179">
        <f t="shared" ref="E120:O120" si="74">E121+E123+E127+E125</f>
        <v>0</v>
      </c>
      <c r="F120" s="179">
        <f t="shared" si="74"/>
        <v>230000</v>
      </c>
      <c r="G120" s="179">
        <f t="shared" si="74"/>
        <v>70000</v>
      </c>
      <c r="H120" s="179">
        <f>H121+H123+H127+H125</f>
        <v>0</v>
      </c>
      <c r="I120" s="179">
        <f t="shared" si="74"/>
        <v>70000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254000</v>
      </c>
      <c r="E121" s="147">
        <f t="shared" ref="E121:O121" si="75">E122</f>
        <v>0</v>
      </c>
      <c r="F121" s="147">
        <f t="shared" si="75"/>
        <v>184000</v>
      </c>
      <c r="G121" s="147">
        <f t="shared" si="75"/>
        <v>70000</v>
      </c>
      <c r="H121" s="147">
        <f t="shared" si="75"/>
        <v>0</v>
      </c>
      <c r="I121" s="147">
        <f t="shared" si="75"/>
        <v>70000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254000</v>
      </c>
      <c r="E122" s="154"/>
      <c r="F122" s="72">
        <v>184000</v>
      </c>
      <c r="G122" s="150">
        <f t="shared" ref="G122:G126" si="77">SUM(H122:O122)</f>
        <v>70000</v>
      </c>
      <c r="H122" s="64"/>
      <c r="I122" s="64">
        <v>70000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5000</v>
      </c>
      <c r="E123" s="147">
        <f t="shared" ref="E123:O123" si="78">E124</f>
        <v>0</v>
      </c>
      <c r="F123" s="147">
        <f t="shared" si="78"/>
        <v>5000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5000</v>
      </c>
      <c r="E124" s="155"/>
      <c r="F124" s="64">
        <v>5000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32000</v>
      </c>
      <c r="E125" s="198">
        <f t="shared" ref="E125:O125" si="80">E126</f>
        <v>0</v>
      </c>
      <c r="F125" s="198">
        <f t="shared" si="80"/>
        <v>32000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32000</v>
      </c>
      <c r="E126" s="155"/>
      <c r="F126" s="64">
        <v>32000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9000</v>
      </c>
      <c r="E127" s="147">
        <f t="shared" ref="E127:O127" si="82">E128</f>
        <v>0</v>
      </c>
      <c r="F127" s="147">
        <f t="shared" si="82"/>
        <v>9000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9000</v>
      </c>
      <c r="E128" s="155"/>
      <c r="F128" s="64">
        <v>9000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347</v>
      </c>
      <c r="B129" s="284"/>
      <c r="C129" s="284"/>
      <c r="D129" s="212">
        <f>D130+D132</f>
        <v>230000</v>
      </c>
      <c r="E129" s="212">
        <f t="shared" ref="E129" si="85">E130+E132</f>
        <v>0</v>
      </c>
      <c r="F129" s="212">
        <f t="shared" ref="F129:O129" si="86">F130+F132</f>
        <v>30000</v>
      </c>
      <c r="G129" s="212">
        <f t="shared" si="86"/>
        <v>200000</v>
      </c>
      <c r="H129" s="212">
        <f t="shared" si="86"/>
        <v>0</v>
      </c>
      <c r="I129" s="212">
        <f t="shared" si="86"/>
        <v>0</v>
      </c>
      <c r="J129" s="212">
        <f t="shared" si="86"/>
        <v>200000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230000</v>
      </c>
      <c r="E130" s="147">
        <f t="shared" ref="E130:O130" si="87">E131</f>
        <v>0</v>
      </c>
      <c r="F130" s="147">
        <f t="shared" si="87"/>
        <v>30000</v>
      </c>
      <c r="G130" s="147">
        <f t="shared" si="87"/>
        <v>200000</v>
      </c>
      <c r="H130" s="147">
        <f t="shared" si="87"/>
        <v>0</v>
      </c>
      <c r="I130" s="147">
        <f t="shared" si="87"/>
        <v>0</v>
      </c>
      <c r="J130" s="147">
        <f t="shared" si="87"/>
        <v>200000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230000</v>
      </c>
      <c r="E131" s="155"/>
      <c r="F131" s="64">
        <v>30000</v>
      </c>
      <c r="G131" s="150">
        <f t="shared" ref="G131" si="89">SUM(H131:O131)</f>
        <v>200000</v>
      </c>
      <c r="H131" s="64"/>
      <c r="I131" s="64"/>
      <c r="J131" s="64">
        <v>200000</v>
      </c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0</v>
      </c>
      <c r="E133" s="155"/>
      <c r="F133" s="64"/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348</v>
      </c>
      <c r="B134" s="289"/>
      <c r="C134" s="289"/>
      <c r="D134" s="212">
        <f>D135</f>
        <v>321000</v>
      </c>
      <c r="E134" s="212">
        <f t="shared" ref="E134:O135" si="92">E135</f>
        <v>0</v>
      </c>
      <c r="F134" s="212">
        <f t="shared" si="92"/>
        <v>140000</v>
      </c>
      <c r="G134" s="212">
        <f t="shared" si="92"/>
        <v>181000</v>
      </c>
      <c r="H134" s="212">
        <f t="shared" si="92"/>
        <v>0</v>
      </c>
      <c r="I134" s="212">
        <f t="shared" si="92"/>
        <v>170000</v>
      </c>
      <c r="J134" s="212">
        <f t="shared" si="92"/>
        <v>11000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321000</v>
      </c>
      <c r="E135" s="147">
        <f t="shared" si="92"/>
        <v>0</v>
      </c>
      <c r="F135" s="147">
        <f t="shared" si="92"/>
        <v>140000</v>
      </c>
      <c r="G135" s="147">
        <f t="shared" si="92"/>
        <v>181000</v>
      </c>
      <c r="H135" s="147">
        <f t="shared" si="92"/>
        <v>0</v>
      </c>
      <c r="I135" s="147">
        <f t="shared" si="92"/>
        <v>170000</v>
      </c>
      <c r="J135" s="147">
        <f t="shared" si="92"/>
        <v>11000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321000</v>
      </c>
      <c r="E136" s="155"/>
      <c r="F136" s="64">
        <v>140000</v>
      </c>
      <c r="G136" s="150">
        <f t="shared" ref="G136" si="94">SUM(H136:O136)</f>
        <v>181000</v>
      </c>
      <c r="H136" s="64"/>
      <c r="I136" s="64">
        <v>170000</v>
      </c>
      <c r="J136" s="64">
        <v>11000</v>
      </c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349</v>
      </c>
      <c r="B137" s="284"/>
      <c r="C137" s="284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350</v>
      </c>
      <c r="B144" s="289"/>
      <c r="C144" s="289"/>
      <c r="D144" s="212">
        <f>D145</f>
        <v>0</v>
      </c>
      <c r="E144" s="212">
        <f t="shared" ref="E144:O145" si="104">E145</f>
        <v>0</v>
      </c>
      <c r="F144" s="212">
        <f t="shared" si="104"/>
        <v>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0</v>
      </c>
      <c r="E145" s="147">
        <f t="shared" si="104"/>
        <v>0</v>
      </c>
      <c r="F145" s="147">
        <f t="shared" si="104"/>
        <v>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0</v>
      </c>
      <c r="E146" s="155"/>
      <c r="F146" s="64"/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351</v>
      </c>
      <c r="B147" s="289"/>
      <c r="C147" s="289"/>
      <c r="D147" s="212">
        <f>D148+D150+D152+D154+D156</f>
        <v>75000</v>
      </c>
      <c r="E147" s="212">
        <f t="shared" ref="E147" si="106">E148+E150+E152+E154+E156</f>
        <v>0</v>
      </c>
      <c r="F147" s="212">
        <f t="shared" ref="F147:O147" si="107">F148+F150+F152+F154+F156</f>
        <v>75000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64000</v>
      </c>
      <c r="E148" s="147">
        <f t="shared" ref="E148:O148" si="108">E149</f>
        <v>0</v>
      </c>
      <c r="F148" s="147">
        <f t="shared" si="108"/>
        <v>64000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64000</v>
      </c>
      <c r="E149" s="155"/>
      <c r="F149" s="64">
        <v>64000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11000</v>
      </c>
      <c r="E152" s="147">
        <f t="shared" ref="E152:O152" si="113">E153</f>
        <v>0</v>
      </c>
      <c r="F152" s="147">
        <f t="shared" si="113"/>
        <v>11000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11000</v>
      </c>
      <c r="E153" s="155"/>
      <c r="F153" s="64">
        <v>11000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352</v>
      </c>
      <c r="B158" s="289"/>
      <c r="C158" s="289"/>
      <c r="D158" s="212">
        <f>D159+D161+D163+D165+D167</f>
        <v>62000</v>
      </c>
      <c r="E158" s="212">
        <f t="shared" ref="E158:O158" si="119">E159+E161+E163+E165+E167</f>
        <v>0</v>
      </c>
      <c r="F158" s="212">
        <f t="shared" si="119"/>
        <v>62000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62000</v>
      </c>
      <c r="E159" s="147">
        <f t="shared" ref="E159:O159" si="120">E160</f>
        <v>0</v>
      </c>
      <c r="F159" s="147">
        <f t="shared" si="120"/>
        <v>62000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62000</v>
      </c>
      <c r="E160" s="155"/>
      <c r="F160" s="64">
        <v>62000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0</v>
      </c>
      <c r="E163" s="147">
        <f t="shared" ref="E163:O163" si="126">E164</f>
        <v>0</v>
      </c>
      <c r="F163" s="147">
        <f t="shared" si="126"/>
        <v>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0</v>
      </c>
      <c r="E164" s="155"/>
      <c r="F164" s="64"/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0</v>
      </c>
      <c r="E165" s="147">
        <f t="shared" ref="E165:O165" si="128">E166</f>
        <v>0</v>
      </c>
      <c r="F165" s="147">
        <f t="shared" si="128"/>
        <v>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0</v>
      </c>
      <c r="E166" s="155"/>
      <c r="F166" s="64"/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353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5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95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5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95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5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5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5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5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354</v>
      </c>
      <c r="B190" s="292"/>
      <c r="C190" s="292"/>
      <c r="D190" s="212">
        <f>D191+D193</f>
        <v>0</v>
      </c>
      <c r="E190" s="212">
        <f t="shared" ref="E190:O190" si="163">E191+E193</f>
        <v>0</v>
      </c>
      <c r="F190" s="212">
        <f t="shared" si="163"/>
        <v>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0</v>
      </c>
      <c r="E191" s="147">
        <f t="shared" ref="E191:O191" si="164">SUM(E192)</f>
        <v>0</v>
      </c>
      <c r="F191" s="147">
        <f t="shared" si="164"/>
        <v>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0</v>
      </c>
      <c r="E192" s="71"/>
      <c r="F192" s="165"/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355</v>
      </c>
      <c r="B195" s="292"/>
      <c r="C195" s="292"/>
      <c r="D195" s="179">
        <f>D196</f>
        <v>20000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20000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20000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20000</v>
      </c>
      <c r="E196" s="147">
        <f t="shared" si="170"/>
        <v>0</v>
      </c>
      <c r="F196" s="147">
        <f t="shared" si="170"/>
        <v>0</v>
      </c>
      <c r="G196" s="147">
        <f t="shared" si="170"/>
        <v>20000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20000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20000</v>
      </c>
      <c r="E197" s="234"/>
      <c r="F197" s="234"/>
      <c r="G197" s="151">
        <f t="shared" si="169"/>
        <v>20000</v>
      </c>
      <c r="H197" s="69"/>
      <c r="I197" s="69"/>
      <c r="J197" s="69"/>
      <c r="K197" s="69"/>
      <c r="L197" s="69">
        <v>20000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327</v>
      </c>
      <c r="C198" s="288"/>
      <c r="D198" s="181">
        <f t="shared" ref="D198:O198" si="172">D9</f>
        <v>8930000</v>
      </c>
      <c r="E198" s="181">
        <f t="shared" si="172"/>
        <v>788000</v>
      </c>
      <c r="F198" s="181">
        <f t="shared" si="172"/>
        <v>647000</v>
      </c>
      <c r="G198" s="181">
        <f t="shared" si="172"/>
        <v>7495000</v>
      </c>
      <c r="H198" s="181">
        <f t="shared" si="172"/>
        <v>45000</v>
      </c>
      <c r="I198" s="181">
        <f t="shared" si="172"/>
        <v>270000</v>
      </c>
      <c r="J198" s="181">
        <f t="shared" si="172"/>
        <v>7160000</v>
      </c>
      <c r="K198" s="181">
        <f t="shared" si="172"/>
        <v>0</v>
      </c>
      <c r="L198" s="181">
        <f t="shared" si="172"/>
        <v>20000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-2470733</v>
      </c>
      <c r="F201" s="55">
        <f>F198-F199</f>
        <v>-2611733</v>
      </c>
      <c r="G201" s="113">
        <f>G198-G199</f>
        <v>-260712</v>
      </c>
      <c r="H201" s="55">
        <f>H199-H198</f>
        <v>62462</v>
      </c>
      <c r="I201" s="55">
        <f>I199-I198</f>
        <v>500544</v>
      </c>
      <c r="J201" s="55">
        <f>J199-J198</f>
        <v>-338180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5" workbookViewId="0">
      <selection activeCell="B18" sqref="B18:B20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  <c r="B4" s="30" t="s">
        <v>364</v>
      </c>
    </row>
    <row r="5" spans="1:2" ht="15" x14ac:dyDescent="0.25">
      <c r="A5" s="32"/>
    </row>
    <row r="6" spans="1:2" ht="15" x14ac:dyDescent="0.25">
      <c r="A6" s="32" t="s">
        <v>182</v>
      </c>
      <c r="B6" s="30" t="s">
        <v>372</v>
      </c>
    </row>
    <row r="7" spans="1:2" x14ac:dyDescent="0.2">
      <c r="A7" s="33"/>
      <c r="B7" s="30" t="s">
        <v>365</v>
      </c>
    </row>
    <row r="8" spans="1:2" ht="16.5" thickBot="1" x14ac:dyDescent="0.3">
      <c r="A8" s="34"/>
      <c r="B8" s="30" t="s">
        <v>366</v>
      </c>
    </row>
    <row r="9" spans="1:2" ht="23.25" customHeight="1" x14ac:dyDescent="0.2">
      <c r="A9" s="298" t="s">
        <v>183</v>
      </c>
      <c r="B9" s="300" t="s">
        <v>367</v>
      </c>
    </row>
    <row r="10" spans="1:2" x14ac:dyDescent="0.2">
      <c r="A10" s="299"/>
      <c r="B10" s="301"/>
    </row>
    <row r="11" spans="1:2" x14ac:dyDescent="0.2">
      <c r="A11" s="302" t="s">
        <v>184</v>
      </c>
      <c r="B11" s="304" t="s">
        <v>368</v>
      </c>
    </row>
    <row r="12" spans="1:2" x14ac:dyDescent="0.2">
      <c r="A12" s="303"/>
      <c r="B12" s="305"/>
    </row>
    <row r="13" spans="1:2" x14ac:dyDescent="0.2">
      <c r="A13" s="303"/>
      <c r="B13" s="305"/>
    </row>
    <row r="14" spans="1:2" x14ac:dyDescent="0.2">
      <c r="A14" s="303"/>
      <c r="B14" s="305"/>
    </row>
    <row r="15" spans="1:2" x14ac:dyDescent="0.2">
      <c r="A15" s="303"/>
      <c r="B15" s="305"/>
    </row>
    <row r="16" spans="1:2" x14ac:dyDescent="0.2">
      <c r="A16" s="303"/>
      <c r="B16" s="305"/>
    </row>
    <row r="17" spans="1:2" x14ac:dyDescent="0.2">
      <c r="A17" s="299"/>
      <c r="B17" s="301"/>
    </row>
    <row r="18" spans="1:2" ht="106.5" customHeight="1" x14ac:dyDescent="0.2">
      <c r="A18" s="302" t="s">
        <v>185</v>
      </c>
      <c r="B18" s="304" t="s">
        <v>373</v>
      </c>
    </row>
    <row r="19" spans="1:2" x14ac:dyDescent="0.2">
      <c r="A19" s="303"/>
      <c r="B19" s="305"/>
    </row>
    <row r="20" spans="1:2" x14ac:dyDescent="0.2">
      <c r="A20" s="299"/>
      <c r="B20" s="301"/>
    </row>
    <row r="21" spans="1:2" ht="69.75" customHeight="1" x14ac:dyDescent="0.2">
      <c r="A21" s="302" t="s">
        <v>186</v>
      </c>
      <c r="B21" s="304" t="s">
        <v>369</v>
      </c>
    </row>
    <row r="22" spans="1:2" x14ac:dyDescent="0.2">
      <c r="A22" s="303"/>
      <c r="B22" s="305"/>
    </row>
    <row r="23" spans="1:2" x14ac:dyDescent="0.2">
      <c r="A23" s="303"/>
      <c r="B23" s="305"/>
    </row>
    <row r="24" spans="1:2" x14ac:dyDescent="0.2">
      <c r="A24" s="299"/>
      <c r="B24" s="301"/>
    </row>
    <row r="25" spans="1:2" ht="114" customHeight="1" x14ac:dyDescent="0.2">
      <c r="A25" s="302" t="s">
        <v>187</v>
      </c>
      <c r="B25" s="304" t="s">
        <v>370</v>
      </c>
    </row>
    <row r="26" spans="1:2" x14ac:dyDescent="0.2">
      <c r="A26" s="303"/>
      <c r="B26" s="305"/>
    </row>
    <row r="27" spans="1:2" x14ac:dyDescent="0.2">
      <c r="A27" s="299"/>
      <c r="B27" s="301"/>
    </row>
    <row r="28" spans="1:2" ht="32.25" customHeight="1" x14ac:dyDescent="0.2">
      <c r="A28" s="302" t="s">
        <v>188</v>
      </c>
      <c r="B28" s="304"/>
    </row>
    <row r="29" spans="1:2" x14ac:dyDescent="0.2">
      <c r="A29" s="303"/>
      <c r="B29" s="305"/>
    </row>
    <row r="30" spans="1:2" x14ac:dyDescent="0.2">
      <c r="A30" s="303"/>
      <c r="B30" s="305"/>
    </row>
    <row r="31" spans="1:2" x14ac:dyDescent="0.2">
      <c r="A31" s="303"/>
      <c r="B31" s="305"/>
    </row>
    <row r="32" spans="1:2" x14ac:dyDescent="0.2">
      <c r="A32" s="303"/>
      <c r="B32" s="305"/>
    </row>
    <row r="33" spans="1:2" x14ac:dyDescent="0.2">
      <c r="A33" s="299"/>
      <c r="B33" s="301"/>
    </row>
    <row r="34" spans="1:2" x14ac:dyDescent="0.2">
      <c r="A34" s="302" t="s">
        <v>189</v>
      </c>
      <c r="B34" s="304" t="s">
        <v>371</v>
      </c>
    </row>
    <row r="35" spans="1:2" x14ac:dyDescent="0.2">
      <c r="A35" s="303"/>
      <c r="B35" s="305"/>
    </row>
    <row r="36" spans="1:2" x14ac:dyDescent="0.2">
      <c r="A36" s="303"/>
      <c r="B36" s="305"/>
    </row>
    <row r="37" spans="1:2" x14ac:dyDescent="0.2">
      <c r="A37" s="303"/>
      <c r="B37" s="305"/>
    </row>
    <row r="38" spans="1:2" x14ac:dyDescent="0.2">
      <c r="A38" s="303"/>
      <c r="B38" s="305"/>
    </row>
    <row r="39" spans="1:2" ht="13.5" thickBot="1" x14ac:dyDescent="0.25">
      <c r="A39" s="306"/>
      <c r="B39" s="307"/>
    </row>
    <row r="40" spans="1:2" ht="14.25" x14ac:dyDescent="0.2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DIO'!Print_Area</vt:lpstr>
      <vt:lpstr>PRIHODI!Print_Area</vt:lpstr>
      <vt:lpstr>RASHODI!Print_Area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2020-12-11T12:27:24Z</cp:lastPrinted>
  <dcterms:created xsi:type="dcterms:W3CDTF">2017-09-21T11:58:02Z</dcterms:created>
  <dcterms:modified xsi:type="dcterms:W3CDTF">2020-12-11T13:38:45Z</dcterms:modified>
</cp:coreProperties>
</file>